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4115" windowHeight="11055"/>
  </bookViews>
  <sheets>
    <sheet name="Tabelle1" sheetId="1" r:id="rId1"/>
    <sheet name="Tabelle2" sheetId="2" r:id="rId2"/>
    <sheet name="Tabelle3" sheetId="3" r:id="rId3"/>
  </sheets>
  <calcPr calcId="145621"/>
</workbook>
</file>

<file path=xl/calcChain.xml><?xml version="1.0" encoding="utf-8"?>
<calcChain xmlns="http://schemas.openxmlformats.org/spreadsheetml/2006/main">
  <c r="N14" i="1" l="1"/>
  <c r="N7" i="1"/>
  <c r="N4" i="1"/>
  <c r="M14" i="1"/>
  <c r="M7" i="1"/>
  <c r="M4" i="1"/>
  <c r="L14" i="1"/>
  <c r="L7" i="1"/>
  <c r="L4" i="1"/>
  <c r="K14" i="1"/>
  <c r="K7" i="1"/>
  <c r="K4" i="1"/>
  <c r="J14" i="1"/>
  <c r="J7" i="1"/>
  <c r="J4" i="1"/>
  <c r="I14" i="1"/>
  <c r="I7" i="1"/>
  <c r="I4" i="1"/>
  <c r="H14" i="1"/>
  <c r="H7" i="1"/>
  <c r="H4" i="1"/>
  <c r="N2" i="1"/>
  <c r="M2" i="1"/>
  <c r="L2" i="1"/>
  <c r="K2" i="1"/>
  <c r="J2" i="1"/>
  <c r="I2" i="1"/>
  <c r="H2" i="1"/>
  <c r="G15" i="1" l="1"/>
  <c r="G3" i="1"/>
  <c r="G4" i="1"/>
  <c r="G5" i="1"/>
  <c r="G6" i="1"/>
  <c r="G7" i="1"/>
  <c r="G8" i="1"/>
  <c r="G9" i="1"/>
  <c r="G10" i="1"/>
  <c r="G11" i="1"/>
  <c r="G12" i="1"/>
  <c r="G13" i="1"/>
  <c r="G14" i="1"/>
  <c r="G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2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2" i="1"/>
  <c r="B13" i="1"/>
  <c r="B11" i="1"/>
  <c r="B10" i="1"/>
  <c r="B8" i="1"/>
  <c r="B7" i="1"/>
  <c r="B5" i="1"/>
  <c r="B4" i="1"/>
</calcChain>
</file>

<file path=xl/sharedStrings.xml><?xml version="1.0" encoding="utf-8"?>
<sst xmlns="http://schemas.openxmlformats.org/spreadsheetml/2006/main" count="30" uniqueCount="27">
  <si>
    <t>bewegte Masse in kg</t>
  </si>
  <si>
    <t>Güterbühne leer</t>
  </si>
  <si>
    <t>Güterbühne mit Aufsatzwagen</t>
  </si>
  <si>
    <t>Güterbühne mit Cabrio</t>
  </si>
  <si>
    <t>Aufsatzwagen</t>
  </si>
  <si>
    <t>Cabrio</t>
  </si>
  <si>
    <t>Güterbühne mit ET 479</t>
  </si>
  <si>
    <t>maximale Zuladung</t>
  </si>
  <si>
    <t>Güterbühne max. beladen</t>
  </si>
  <si>
    <t>Personenwagen</t>
  </si>
  <si>
    <t>eine Person</t>
  </si>
  <si>
    <t>1 kj = 0,000277778 kWh</t>
  </si>
  <si>
    <t>Umrechnung der Energiedifferenz in kJ</t>
  </si>
  <si>
    <t>Differenz der potentielle Energie von Station zu Station in J oder in Nm</t>
  </si>
  <si>
    <t>Umrechnung der Energiedifferenz in kWh</t>
  </si>
  <si>
    <r>
      <t>Fallbeschleunigung in m/s</t>
    </r>
    <r>
      <rPr>
        <vertAlign val="superscript"/>
        <sz val="11"/>
        <color theme="1"/>
        <rFont val="Calibri"/>
        <family val="2"/>
        <scheme val="minor"/>
      </rPr>
      <t>-2</t>
    </r>
  </si>
  <si>
    <t>Höhenunterschied in m</t>
  </si>
  <si>
    <t>Fpot =  FG • h = m • g • h</t>
  </si>
  <si>
    <r>
      <t xml:space="preserve">Beladung mit </t>
    </r>
    <r>
      <rPr>
        <b/>
        <sz val="11"/>
        <color theme="1"/>
        <rFont val="Calibri"/>
        <family val="2"/>
        <scheme val="minor"/>
      </rPr>
      <t>100</t>
    </r>
    <r>
      <rPr>
        <sz val="11"/>
        <color theme="1"/>
        <rFont val="Calibri"/>
        <family val="2"/>
        <scheme val="minor"/>
      </rPr>
      <t xml:space="preserve"> Personen in kWh</t>
    </r>
  </si>
  <si>
    <r>
      <t xml:space="preserve">Beladung mit </t>
    </r>
    <r>
      <rPr>
        <b/>
        <sz val="11"/>
        <color theme="1"/>
        <rFont val="Calibri"/>
        <family val="2"/>
        <scheme val="minor"/>
      </rPr>
      <t>70</t>
    </r>
    <r>
      <rPr>
        <sz val="11"/>
        <color theme="1"/>
        <rFont val="Calibri"/>
        <family val="2"/>
        <scheme val="minor"/>
      </rPr>
      <t xml:space="preserve"> Personen in kWh</t>
    </r>
  </si>
  <si>
    <r>
      <t>Beladung mit</t>
    </r>
    <r>
      <rPr>
        <b/>
        <sz val="11"/>
        <color theme="1"/>
        <rFont val="Calibri"/>
        <family val="2"/>
        <scheme val="minor"/>
      </rPr>
      <t xml:space="preserve"> 50</t>
    </r>
    <r>
      <rPr>
        <sz val="11"/>
        <color theme="1"/>
        <rFont val="Calibri"/>
        <family val="2"/>
        <scheme val="minor"/>
      </rPr>
      <t xml:space="preserve"> Personen in kWh</t>
    </r>
  </si>
  <si>
    <r>
      <t xml:space="preserve">Beladung mit </t>
    </r>
    <r>
      <rPr>
        <b/>
        <sz val="11"/>
        <color theme="1"/>
        <rFont val="Calibri"/>
        <family val="2"/>
        <scheme val="minor"/>
      </rPr>
      <t>20</t>
    </r>
    <r>
      <rPr>
        <sz val="11"/>
        <color theme="1"/>
        <rFont val="Calibri"/>
        <family val="2"/>
        <scheme val="minor"/>
      </rPr>
      <t xml:space="preserve"> Personen in kWh</t>
    </r>
  </si>
  <si>
    <r>
      <t xml:space="preserve">Beladung mit </t>
    </r>
    <r>
      <rPr>
        <b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 xml:space="preserve"> Personen in kWh</t>
    </r>
  </si>
  <si>
    <r>
      <t xml:space="preserve">Beladung mit </t>
    </r>
    <r>
      <rPr>
        <b/>
        <sz val="11"/>
        <color theme="1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 xml:space="preserve"> Personen in kWh</t>
    </r>
  </si>
  <si>
    <r>
      <t xml:space="preserve">Beladung mit </t>
    </r>
    <r>
      <rPr>
        <b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Personen in kWh</t>
    </r>
  </si>
  <si>
    <t>ET 479 (el. Triebwagen)</t>
  </si>
  <si>
    <t>Masse, die von einer Station zur anderen Station bewegt wird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</si>
</sst>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ck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ck">
        <color auto="1"/>
      </right>
      <top/>
      <bottom/>
      <diagonal/>
    </border>
    <border>
      <left style="thick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wrapText="1"/>
    </xf>
    <xf numFmtId="0" fontId="0" fillId="0" borderId="4" xfId="0" applyBorder="1" applyAlignment="1">
      <alignment wrapText="1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2" fontId="0" fillId="0" borderId="5" xfId="0" applyNumberFormat="1" applyBorder="1"/>
    <xf numFmtId="2" fontId="0" fillId="0" borderId="8" xfId="0" applyNumberFormat="1" applyBorder="1"/>
    <xf numFmtId="0" fontId="1" fillId="0" borderId="10" xfId="0" applyFont="1" applyBorder="1" applyAlignment="1">
      <alignment wrapText="1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/>
    <xf numFmtId="0" fontId="1" fillId="0" borderId="11" xfId="0" applyFont="1" applyBorder="1"/>
    <xf numFmtId="0" fontId="1" fillId="0" borderId="10" xfId="0" applyFont="1" applyBorder="1"/>
    <xf numFmtId="0" fontId="1" fillId="0" borderId="4" xfId="0" applyFont="1" applyBorder="1"/>
    <xf numFmtId="0" fontId="1" fillId="0" borderId="5" xfId="0" applyFont="1" applyBorder="1" applyAlignment="1">
      <alignment horizontal="center" vertical="center"/>
    </xf>
    <xf numFmtId="2" fontId="1" fillId="0" borderId="5" xfId="0" applyNumberFormat="1" applyFont="1" applyBorder="1"/>
    <xf numFmtId="0" fontId="1" fillId="0" borderId="5" xfId="0" applyFont="1" applyBorder="1"/>
    <xf numFmtId="0" fontId="1" fillId="0" borderId="4" xfId="0" applyFont="1" applyBorder="1" applyAlignment="1">
      <alignment wrapText="1"/>
    </xf>
    <xf numFmtId="0" fontId="0" fillId="0" borderId="1" xfId="0" applyBorder="1" applyAlignment="1">
      <alignment horizontal="center" textRotation="90" wrapText="1"/>
    </xf>
    <xf numFmtId="0" fontId="0" fillId="0" borderId="2" xfId="0" applyBorder="1" applyAlignment="1">
      <alignment horizontal="center" textRotation="90" wrapText="1"/>
    </xf>
    <xf numFmtId="0" fontId="0" fillId="0" borderId="3" xfId="0" applyBorder="1" applyAlignment="1">
      <alignment horizontal="center" textRotation="90" wrapText="1"/>
    </xf>
    <xf numFmtId="0" fontId="0" fillId="0" borderId="0" xfId="0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workbookViewId="0">
      <selection activeCell="M17" sqref="M17"/>
    </sheetView>
  </sheetViews>
  <sheetFormatPr baseColWidth="10" defaultRowHeight="15" x14ac:dyDescent="0.25"/>
  <cols>
    <col min="1" max="1" width="24.140625" customWidth="1"/>
    <col min="2" max="2" width="8.140625" customWidth="1"/>
    <col min="3" max="3" width="7.85546875" customWidth="1"/>
    <col min="4" max="4" width="6.140625" customWidth="1"/>
    <col min="5" max="5" width="13.42578125" customWidth="1"/>
    <col min="6" max="6" width="10.140625" customWidth="1"/>
    <col min="7" max="7" width="9.7109375" customWidth="1"/>
    <col min="8" max="8" width="6.5703125" customWidth="1"/>
    <col min="9" max="9" width="7.28515625" customWidth="1"/>
    <col min="10" max="10" width="6.85546875" customWidth="1"/>
    <col min="11" max="11" width="6.7109375" customWidth="1"/>
    <col min="12" max="12" width="7" customWidth="1"/>
    <col min="13" max="13" width="6.5703125" customWidth="1"/>
    <col min="14" max="14" width="7.140625" customWidth="1"/>
  </cols>
  <sheetData>
    <row r="1" spans="1:14" s="1" customFormat="1" ht="111" customHeight="1" thickTop="1" thickBot="1" x14ac:dyDescent="0.3">
      <c r="A1" s="26" t="s">
        <v>26</v>
      </c>
      <c r="B1" s="27" t="s">
        <v>0</v>
      </c>
      <c r="C1" s="27" t="s">
        <v>15</v>
      </c>
      <c r="D1" s="27" t="s">
        <v>16</v>
      </c>
      <c r="E1" s="27" t="s">
        <v>13</v>
      </c>
      <c r="F1" s="27" t="s">
        <v>12</v>
      </c>
      <c r="G1" s="27" t="s">
        <v>14</v>
      </c>
      <c r="H1" s="27" t="s">
        <v>24</v>
      </c>
      <c r="I1" s="27" t="s">
        <v>23</v>
      </c>
      <c r="J1" s="27" t="s">
        <v>22</v>
      </c>
      <c r="K1" s="27" t="s">
        <v>21</v>
      </c>
      <c r="L1" s="27" t="s">
        <v>20</v>
      </c>
      <c r="M1" s="27" t="s">
        <v>19</v>
      </c>
      <c r="N1" s="28" t="s">
        <v>18</v>
      </c>
    </row>
    <row r="2" spans="1:14" ht="21.75" customHeight="1" thickTop="1" x14ac:dyDescent="0.25">
      <c r="A2" s="25" t="s">
        <v>1</v>
      </c>
      <c r="B2" s="22">
        <v>25000</v>
      </c>
      <c r="C2" s="11">
        <v>9.81</v>
      </c>
      <c r="D2" s="11">
        <v>333</v>
      </c>
      <c r="E2" s="23">
        <f>PRODUCT(B2,C2,D2)</f>
        <v>81668250</v>
      </c>
      <c r="F2" s="24">
        <f>ROUND(E2/1000,2)</f>
        <v>81668.25</v>
      </c>
      <c r="G2" s="24">
        <f>ROUND(F2*0.000277778,2)</f>
        <v>22.69</v>
      </c>
      <c r="H2" s="3">
        <f>ROUND(G2+2*$G$15,2)</f>
        <v>22.84</v>
      </c>
      <c r="I2" s="3">
        <f>ROUND(G2+5*$G$15,2)</f>
        <v>23.05</v>
      </c>
      <c r="J2" s="3">
        <f>ROUND(G2+10*$G$15,2)</f>
        <v>23.42</v>
      </c>
      <c r="K2" s="3">
        <f>ROUND(G2+20*$G$15,2)</f>
        <v>24.14</v>
      </c>
      <c r="L2" s="3">
        <f>ROUND(G2+50*$G$15,2)</f>
        <v>26.32</v>
      </c>
      <c r="M2" s="3">
        <f>ROUND(G2+70*$G$15,2)</f>
        <v>27.77</v>
      </c>
      <c r="N2" s="4">
        <f>ROUND(G2+100*$G$15,2)</f>
        <v>29.95</v>
      </c>
    </row>
    <row r="3" spans="1:14" ht="21" customHeight="1" x14ac:dyDescent="0.25">
      <c r="A3" s="5" t="s">
        <v>4</v>
      </c>
      <c r="B3" s="12">
        <v>9200</v>
      </c>
      <c r="C3" s="12">
        <v>9.81</v>
      </c>
      <c r="D3" s="12">
        <v>333</v>
      </c>
      <c r="E3" s="15">
        <f t="shared" ref="E3:E15" si="0">PRODUCT(B3,C3,D3)</f>
        <v>30053916</v>
      </c>
      <c r="F3" s="6">
        <f t="shared" ref="F3:F15" si="1">ROUND(E3/1000,2)</f>
        <v>30053.919999999998</v>
      </c>
      <c r="G3" s="6">
        <f t="shared" ref="G3:G14" si="2">ROUND(F3*0.000277778,2)</f>
        <v>8.35</v>
      </c>
      <c r="H3" s="6"/>
      <c r="I3" s="6"/>
      <c r="J3" s="6"/>
      <c r="K3" s="6"/>
      <c r="L3" s="6"/>
      <c r="M3" s="6"/>
      <c r="N3" s="7"/>
    </row>
    <row r="4" spans="1:14" ht="33.75" customHeight="1" thickBot="1" x14ac:dyDescent="0.3">
      <c r="A4" s="16" t="s">
        <v>2</v>
      </c>
      <c r="B4" s="17">
        <f>SUM(B2,B3)</f>
        <v>34200</v>
      </c>
      <c r="C4" s="13">
        <v>9.81</v>
      </c>
      <c r="D4" s="13">
        <v>333</v>
      </c>
      <c r="E4" s="18">
        <f t="shared" si="0"/>
        <v>111722166</v>
      </c>
      <c r="F4" s="19">
        <f t="shared" si="1"/>
        <v>111722.17</v>
      </c>
      <c r="G4" s="19">
        <f t="shared" si="2"/>
        <v>31.03</v>
      </c>
      <c r="H4" s="8">
        <f>ROUND(G4+2*$G$15,2)</f>
        <v>31.18</v>
      </c>
      <c r="I4" s="8">
        <f>ROUND(G4+5*$G$15,2)</f>
        <v>31.39</v>
      </c>
      <c r="J4" s="8">
        <f>ROUND(G4+10*$G$15,2)</f>
        <v>31.76</v>
      </c>
      <c r="K4" s="8">
        <f>ROUND(G4+20*$G$15,2)</f>
        <v>32.479999999999997</v>
      </c>
      <c r="L4" s="8">
        <f>ROUND(G4+50*$G$15,2)</f>
        <v>34.659999999999997</v>
      </c>
      <c r="M4" s="8">
        <f>ROUND(G4+70*$G$15,2)</f>
        <v>36.11</v>
      </c>
      <c r="N4" s="9">
        <f>ROUND(G4+100*$G$15,2)</f>
        <v>38.29</v>
      </c>
    </row>
    <row r="5" spans="1:14" ht="23.25" customHeight="1" thickTop="1" x14ac:dyDescent="0.25">
      <c r="A5" s="2" t="s">
        <v>1</v>
      </c>
      <c r="B5" s="11">
        <f>B2</f>
        <v>25000</v>
      </c>
      <c r="C5" s="11">
        <v>9.81</v>
      </c>
      <c r="D5" s="11">
        <v>333</v>
      </c>
      <c r="E5" s="14">
        <f t="shared" si="0"/>
        <v>81668250</v>
      </c>
      <c r="F5" s="3">
        <f t="shared" si="1"/>
        <v>81668.25</v>
      </c>
      <c r="G5" s="3">
        <f t="shared" si="2"/>
        <v>22.69</v>
      </c>
      <c r="H5" s="3"/>
      <c r="I5" s="3"/>
      <c r="J5" s="3"/>
      <c r="K5" s="3"/>
      <c r="L5" s="3"/>
      <c r="M5" s="3"/>
      <c r="N5" s="4"/>
    </row>
    <row r="6" spans="1:14" ht="21.75" customHeight="1" x14ac:dyDescent="0.25">
      <c r="A6" s="5" t="s">
        <v>5</v>
      </c>
      <c r="B6" s="12">
        <v>10220</v>
      </c>
      <c r="C6" s="12">
        <v>9.81</v>
      </c>
      <c r="D6" s="12">
        <v>333</v>
      </c>
      <c r="E6" s="15">
        <f t="shared" si="0"/>
        <v>33385980.600000005</v>
      </c>
      <c r="F6" s="6">
        <f t="shared" si="1"/>
        <v>33385.980000000003</v>
      </c>
      <c r="G6" s="6">
        <f t="shared" si="2"/>
        <v>9.27</v>
      </c>
      <c r="H6" s="6"/>
      <c r="I6" s="6"/>
      <c r="J6" s="6"/>
      <c r="K6" s="6"/>
      <c r="L6" s="6"/>
      <c r="M6" s="6"/>
      <c r="N6" s="7"/>
    </row>
    <row r="7" spans="1:14" ht="24" customHeight="1" thickBot="1" x14ac:dyDescent="0.3">
      <c r="A7" s="20" t="s">
        <v>3</v>
      </c>
      <c r="B7" s="17">
        <f>SUM(B5,B6)</f>
        <v>35220</v>
      </c>
      <c r="C7" s="13">
        <v>9.81</v>
      </c>
      <c r="D7" s="13">
        <v>333</v>
      </c>
      <c r="E7" s="18">
        <f t="shared" si="0"/>
        <v>115054230.60000001</v>
      </c>
      <c r="F7" s="19">
        <f t="shared" si="1"/>
        <v>115054.23</v>
      </c>
      <c r="G7" s="19">
        <f t="shared" si="2"/>
        <v>31.96</v>
      </c>
      <c r="H7" s="8">
        <f>ROUND(G7+2*$G$15,2)</f>
        <v>32.11</v>
      </c>
      <c r="I7" s="8">
        <f>ROUND(G7+5*$G$15,2)</f>
        <v>32.32</v>
      </c>
      <c r="J7" s="8">
        <f>ROUND(G7+10*$G$15,2)</f>
        <v>32.69</v>
      </c>
      <c r="K7" s="8">
        <f>ROUND(G7+20*$G$15,2)</f>
        <v>33.409999999999997</v>
      </c>
      <c r="L7" s="8">
        <f>ROUND(G7+50*$G$15,2)</f>
        <v>35.590000000000003</v>
      </c>
      <c r="M7" s="8">
        <f>ROUND(G7+70*$G$15,2)</f>
        <v>37.04</v>
      </c>
      <c r="N7" s="9">
        <f>ROUND(G7+100*$G$15,2)</f>
        <v>39.22</v>
      </c>
    </row>
    <row r="8" spans="1:14" ht="22.5" customHeight="1" thickTop="1" x14ac:dyDescent="0.25">
      <c r="A8" s="10" t="s">
        <v>1</v>
      </c>
      <c r="B8" s="11">
        <f>B2</f>
        <v>25000</v>
      </c>
      <c r="C8" s="11">
        <v>9.81</v>
      </c>
      <c r="D8" s="11">
        <v>333</v>
      </c>
      <c r="E8" s="14">
        <f t="shared" si="0"/>
        <v>81668250</v>
      </c>
      <c r="F8" s="3">
        <f t="shared" si="1"/>
        <v>81668.25</v>
      </c>
      <c r="G8" s="3">
        <f t="shared" si="2"/>
        <v>22.69</v>
      </c>
      <c r="H8" s="3"/>
      <c r="I8" s="3"/>
      <c r="J8" s="3"/>
      <c r="K8" s="3"/>
      <c r="L8" s="3"/>
      <c r="M8" s="3"/>
      <c r="N8" s="4"/>
    </row>
    <row r="9" spans="1:14" ht="21.75" customHeight="1" x14ac:dyDescent="0.25">
      <c r="A9" s="5" t="s">
        <v>25</v>
      </c>
      <c r="B9" s="12">
        <v>21000</v>
      </c>
      <c r="C9" s="12">
        <v>9.81</v>
      </c>
      <c r="D9" s="12">
        <v>333</v>
      </c>
      <c r="E9" s="15">
        <f t="shared" si="0"/>
        <v>68601330</v>
      </c>
      <c r="F9" s="6">
        <f t="shared" si="1"/>
        <v>68601.33</v>
      </c>
      <c r="G9" s="6">
        <f t="shared" si="2"/>
        <v>19.059999999999999</v>
      </c>
      <c r="H9" s="6"/>
      <c r="I9" s="6"/>
      <c r="J9" s="6"/>
      <c r="K9" s="6"/>
      <c r="L9" s="6"/>
      <c r="M9" s="6"/>
      <c r="N9" s="7"/>
    </row>
    <row r="10" spans="1:14" ht="21.75" customHeight="1" thickBot="1" x14ac:dyDescent="0.3">
      <c r="A10" s="20" t="s">
        <v>6</v>
      </c>
      <c r="B10" s="17">
        <f>SUM(B8,B9)</f>
        <v>46000</v>
      </c>
      <c r="C10" s="13">
        <v>9.81</v>
      </c>
      <c r="D10" s="13">
        <v>333</v>
      </c>
      <c r="E10" s="18">
        <f t="shared" si="0"/>
        <v>150269580</v>
      </c>
      <c r="F10" s="19">
        <f t="shared" si="1"/>
        <v>150269.57999999999</v>
      </c>
      <c r="G10" s="19">
        <f t="shared" si="2"/>
        <v>41.74</v>
      </c>
      <c r="H10" s="8"/>
      <c r="I10" s="8"/>
      <c r="J10" s="8"/>
      <c r="K10" s="8"/>
      <c r="L10" s="8"/>
      <c r="M10" s="8"/>
      <c r="N10" s="9"/>
    </row>
    <row r="11" spans="1:14" ht="19.5" customHeight="1" thickTop="1" x14ac:dyDescent="0.25">
      <c r="A11" s="10" t="s">
        <v>1</v>
      </c>
      <c r="B11" s="11">
        <f>B2</f>
        <v>25000</v>
      </c>
      <c r="C11" s="11">
        <v>9.81</v>
      </c>
      <c r="D11" s="11">
        <v>333</v>
      </c>
      <c r="E11" s="14">
        <f t="shared" si="0"/>
        <v>81668250</v>
      </c>
      <c r="F11" s="3">
        <f t="shared" si="1"/>
        <v>81668.25</v>
      </c>
      <c r="G11" s="3">
        <f t="shared" si="2"/>
        <v>22.69</v>
      </c>
      <c r="H11" s="3"/>
      <c r="I11" s="3"/>
      <c r="J11" s="3"/>
      <c r="K11" s="3"/>
      <c r="L11" s="3"/>
      <c r="M11" s="3"/>
      <c r="N11" s="4"/>
    </row>
    <row r="12" spans="1:14" ht="21" customHeight="1" x14ac:dyDescent="0.25">
      <c r="A12" s="5" t="s">
        <v>7</v>
      </c>
      <c r="B12" s="12">
        <v>27000</v>
      </c>
      <c r="C12" s="12">
        <v>9.81</v>
      </c>
      <c r="D12" s="12">
        <v>333</v>
      </c>
      <c r="E12" s="15">
        <f t="shared" si="0"/>
        <v>88201710</v>
      </c>
      <c r="F12" s="6">
        <f t="shared" si="1"/>
        <v>88201.71</v>
      </c>
      <c r="G12" s="6">
        <f t="shared" si="2"/>
        <v>24.5</v>
      </c>
      <c r="H12" s="6"/>
      <c r="I12" s="6"/>
      <c r="J12" s="6"/>
      <c r="K12" s="6"/>
      <c r="L12" s="6"/>
      <c r="M12" s="6"/>
      <c r="N12" s="7"/>
    </row>
    <row r="13" spans="1:14" ht="19.5" customHeight="1" thickBot="1" x14ac:dyDescent="0.3">
      <c r="A13" s="20" t="s">
        <v>8</v>
      </c>
      <c r="B13" s="17">
        <f>SUM(B11,B12)</f>
        <v>52000</v>
      </c>
      <c r="C13" s="13">
        <v>9.81</v>
      </c>
      <c r="D13" s="13">
        <v>333</v>
      </c>
      <c r="E13" s="18">
        <f t="shared" si="0"/>
        <v>169869960</v>
      </c>
      <c r="F13" s="19">
        <f t="shared" si="1"/>
        <v>169869.96</v>
      </c>
      <c r="G13" s="19">
        <f t="shared" si="2"/>
        <v>47.19</v>
      </c>
      <c r="H13" s="8"/>
      <c r="I13" s="8"/>
      <c r="J13" s="8"/>
      <c r="K13" s="8"/>
      <c r="L13" s="8"/>
      <c r="M13" s="8"/>
      <c r="N13" s="9"/>
    </row>
    <row r="14" spans="1:14" ht="18.75" customHeight="1" thickTop="1" x14ac:dyDescent="0.25">
      <c r="A14" s="21" t="s">
        <v>9</v>
      </c>
      <c r="B14" s="22">
        <v>26000</v>
      </c>
      <c r="C14" s="11">
        <v>9.81</v>
      </c>
      <c r="D14" s="11">
        <v>333</v>
      </c>
      <c r="E14" s="23">
        <f t="shared" si="0"/>
        <v>84934980</v>
      </c>
      <c r="F14" s="24">
        <f t="shared" si="1"/>
        <v>84934.98</v>
      </c>
      <c r="G14" s="24">
        <f t="shared" si="2"/>
        <v>23.59</v>
      </c>
      <c r="H14" s="3">
        <f>ROUND(G14+2*$G$15,2)</f>
        <v>23.74</v>
      </c>
      <c r="I14" s="3">
        <f>ROUND(G14+5*$G$15,2)</f>
        <v>23.95</v>
      </c>
      <c r="J14" s="3">
        <f>ROUND(G14+10*$G$15,2)</f>
        <v>24.32</v>
      </c>
      <c r="K14" s="3">
        <f>ROUND(G14+20*$G$15,2)</f>
        <v>25.04</v>
      </c>
      <c r="L14" s="3">
        <f>ROUND(G14+50*$G$15,2)</f>
        <v>27.22</v>
      </c>
      <c r="M14" s="3">
        <f>ROUND(G14+70*$G$15,2)</f>
        <v>28.67</v>
      </c>
      <c r="N14" s="4">
        <f>ROUND(G14+100*$G$15,2)</f>
        <v>30.85</v>
      </c>
    </row>
    <row r="15" spans="1:14" ht="22.5" customHeight="1" thickBot="1" x14ac:dyDescent="0.3">
      <c r="A15" s="20" t="s">
        <v>10</v>
      </c>
      <c r="B15" s="17">
        <v>80</v>
      </c>
      <c r="C15" s="13">
        <v>9.81</v>
      </c>
      <c r="D15" s="13">
        <v>333</v>
      </c>
      <c r="E15" s="18">
        <f t="shared" si="0"/>
        <v>261338.40000000002</v>
      </c>
      <c r="F15" s="19">
        <f t="shared" si="1"/>
        <v>261.33999999999997</v>
      </c>
      <c r="G15" s="19">
        <f>ROUND(F15*0.000277778,4)</f>
        <v>7.2599999999999998E-2</v>
      </c>
      <c r="H15" s="8"/>
      <c r="I15" s="8"/>
      <c r="J15" s="8"/>
      <c r="K15" s="8"/>
      <c r="L15" s="8"/>
      <c r="M15" s="8"/>
      <c r="N15" s="9"/>
    </row>
    <row r="16" spans="1:14" ht="15.75" thickTop="1" x14ac:dyDescent="0.25"/>
    <row r="18" spans="3:7" ht="20.25" customHeight="1" x14ac:dyDescent="0.25">
      <c r="C18" t="s">
        <v>17</v>
      </c>
      <c r="F18" s="29" t="s">
        <v>11</v>
      </c>
      <c r="G18" s="29"/>
    </row>
  </sheetData>
  <mergeCells count="1">
    <mergeCell ref="F18:G18"/>
  </mergeCells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Christian.Jung</dc:creator>
  <cp:lastModifiedBy>Christian.Jung</cp:lastModifiedBy>
  <cp:lastPrinted>2016-01-18T15:08:22Z</cp:lastPrinted>
  <dcterms:created xsi:type="dcterms:W3CDTF">2016-01-15T12:50:27Z</dcterms:created>
  <dcterms:modified xsi:type="dcterms:W3CDTF">2016-01-20T07:12:38Z</dcterms:modified>
</cp:coreProperties>
</file>